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lejimai-my.sharepoint.com/personal/regimantas_mikaliunas_kalejimai_lt/Documents/Darbalaukis/ATASKAITOS/ATASKAITOS pamenesiui/06 birzelis/2025/Nuobaudos/"/>
    </mc:Choice>
  </mc:AlternateContent>
  <xr:revisionPtr revIDLastSave="446" documentId="8_{603B155E-5968-4D63-8F8B-B74A730555E9}" xr6:coauthVersionLast="47" xr6:coauthVersionMax="47" xr10:uidLastSave="{D9212F90-4D6B-4310-AD4B-8A4688C8DE1F}"/>
  <bookViews>
    <workbookView xWindow="-110" yWindow="-110" windowWidth="19420" windowHeight="10300" xr2:uid="{00000000-000D-0000-FFFF-FFFF00000000}"/>
  </bookViews>
  <sheets>
    <sheet name="2024 m. II pusm." sheetId="1" r:id="rId1"/>
  </sheets>
  <externalReferences>
    <externalReference r:id="rId2"/>
  </externalReferences>
  <definedNames>
    <definedName name="_xlnm.Print_Area" localSheetId="0">'2024 m. II pusm.'!$A$1:$C$31</definedName>
    <definedName name="_xlnm.Print_Titles" localSheetId="0">'2024 m. II pusm.'!$6:$6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  <c r="C24" i="1"/>
  <c r="C23" i="1"/>
  <c r="C21" i="1"/>
  <c r="C20" i="1"/>
  <c r="C19" i="1"/>
  <c r="C18" i="1"/>
  <c r="C17" i="1"/>
  <c r="C14" i="1"/>
  <c r="C13" i="1"/>
  <c r="C9" i="1"/>
  <c r="C8" i="1"/>
  <c r="C7" i="1"/>
  <c r="C22" i="1" l="1"/>
  <c r="C16" i="1"/>
  <c r="C11" i="1"/>
  <c r="C10" i="1" l="1"/>
  <c r="C12" i="1"/>
</calcChain>
</file>

<file path=xl/sharedStrings.xml><?xml version="1.0" encoding="utf-8"?>
<sst xmlns="http://schemas.openxmlformats.org/spreadsheetml/2006/main" count="50" uniqueCount="50">
  <si>
    <t xml:space="preserve">Eil. Nr. </t>
  </si>
  <si>
    <t>2</t>
  </si>
  <si>
    <t>Pavadinimas</t>
  </si>
  <si>
    <t>Nuteistiesiems</t>
  </si>
  <si>
    <t xml:space="preserve">Pusmečio duomenys </t>
  </si>
  <si>
    <t>SUIMTŲJŲ IR NUTEISTŲJŲ DRAUSMĖS PAŽEIDIMŲ IR JIEMS TAIKYTŲ NUOBAUDŲ STATISTINĖ ATASKAITA</t>
  </si>
  <si>
    <t>Drausmės pažeidimų skaičius</t>
  </si>
  <si>
    <t>3</t>
  </si>
  <si>
    <t>Skirtų nuobaudų skaičius</t>
  </si>
  <si>
    <t>4</t>
  </si>
  <si>
    <t>Taikytos nuobaudos:</t>
  </si>
  <si>
    <t>4.1</t>
  </si>
  <si>
    <t>Suimtiesiems</t>
  </si>
  <si>
    <t>4.1.1</t>
  </si>
  <si>
    <t>4.1.2</t>
  </si>
  <si>
    <t>4.1.3</t>
  </si>
  <si>
    <t>4.1.4</t>
  </si>
  <si>
    <t>4.2</t>
  </si>
  <si>
    <t>4.2.1</t>
  </si>
  <si>
    <t>4.2.2</t>
  </si>
  <si>
    <t>4.2.3</t>
  </si>
  <si>
    <t>draudimas vieną mėnesį įsigyti asmeninių daiktų (išskyrus higienos reikmenų ir kanceliarinių prekių įsigijimą)</t>
  </si>
  <si>
    <t>4.2.4</t>
  </si>
  <si>
    <t>vienos bazinės socialinės išmokos dydžio įmoka į socialinės paramos nuteistiesiems fondą</t>
  </si>
  <si>
    <t>4.2.5</t>
  </si>
  <si>
    <t>perkėlimas į kamerų tipo patalpas iki trisdešimt parų</t>
  </si>
  <si>
    <t>perkėlimas į kamerų tipo patalpas iki penkių parų (nepilnamiečiai)</t>
  </si>
  <si>
    <t>maksimalios pinigų sumos, už kurią nuteistieji gali per mėnesį įsigyti asmeninių daiktų, sumažinimas vienos bazinės socialinės išmokos dydžio suma – iki trijų mėnesių</t>
  </si>
  <si>
    <t>pailginto pasivaikščiojimo laiko panaikinimas</t>
  </si>
  <si>
    <t>draudimas vieną mėnesį įsigyti asmeninių daiktų (išskyrus higienos priemones ir kanceliarines prekes)</t>
  </si>
  <si>
    <t>nepilnamečio suimtojo izoliavimas iki penkių parų</t>
  </si>
  <si>
    <t>suimtojo izoliavimas iki dešimt parų</t>
  </si>
  <si>
    <t>5</t>
  </si>
  <si>
    <t>Nuteistųjų padaryti drausmės pažeidimai</t>
  </si>
  <si>
    <t>5.1</t>
  </si>
  <si>
    <t>5.2</t>
  </si>
  <si>
    <t>5.3</t>
  </si>
  <si>
    <t>5.4</t>
  </si>
  <si>
    <t>5.5</t>
  </si>
  <si>
    <t>fizinio ar psichinio smurto naudojimas</t>
  </si>
  <si>
    <t>psichiką veikiančių medžiagų vartojimas</t>
  </si>
  <si>
    <t>uždraustų daiktų laikymas</t>
  </si>
  <si>
    <t>vidaus tvarkos tasiyklių pažeidimai</t>
  </si>
  <si>
    <t>administracijos nurodymų nevykdymas</t>
  </si>
  <si>
    <t>5.6</t>
  </si>
  <si>
    <t>kita (pvz. alkoholinių gėrimų ar jų surogatų vartojimas)</t>
  </si>
  <si>
    <t>Vidutinis sąrašinis asmenų skaičius kalėjimuose</t>
  </si>
  <si>
    <t>LIETUVOS KALĖJIMŲ TARNYBOS                          VEIKLOS ANALIZĖS IR KONTROLĖS SKYRIUS</t>
  </si>
  <si>
    <t>2025 m. I pusmečio duomenys</t>
  </si>
  <si>
    <t xml:space="preserve">Regimantas Mikaliūnas, el.p. regimantas.mikaliunas@kalejimai.lt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</si>
</sst>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0" fillId="2" borderId="0" xfId="0" applyFill="1"/>
    <xf numFmtId="0" fontId="1" fillId="2" borderId="0" xfId="1" applyFill="1"/>
    <xf numFmtId="0" fontId="4" fillId="2" borderId="1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0" xfId="1" applyFont="1" applyFill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1" xfId="1" applyFont="1" applyFill="1" applyBorder="1" applyAlignment="1">
      <alignment horizontal="left" vertical="top"/>
    </xf>
    <xf numFmtId="0" fontId="4" fillId="2" borderId="1" xfId="1" applyFont="1" applyFill="1" applyBorder="1" applyAlignment="1">
      <alignment vertical="top"/>
    </xf>
    <xf numFmtId="0" fontId="6" fillId="2" borderId="0" xfId="1" applyFont="1" applyFill="1"/>
    <xf numFmtId="0" fontId="4" fillId="2" borderId="0" xfId="1" applyFont="1" applyFill="1" applyAlignment="1">
      <alignment horizontal="left" vertical="center"/>
    </xf>
    <xf numFmtId="0" fontId="5" fillId="2" borderId="1" xfId="1" applyFont="1" applyFill="1" applyBorder="1" applyAlignment="1">
      <alignment horizontal="left" vertical="top" indent="1"/>
    </xf>
    <xf numFmtId="0" fontId="4" fillId="2" borderId="1" xfId="1" applyFont="1" applyFill="1" applyBorder="1" applyAlignment="1">
      <alignment horizontal="left" vertical="top" indent="2"/>
    </xf>
    <xf numFmtId="0" fontId="4" fillId="2" borderId="1" xfId="1" applyFont="1" applyFill="1" applyBorder="1" applyAlignment="1">
      <alignment horizontal="left" vertical="center" wrapText="1" indent="2"/>
    </xf>
    <xf numFmtId="0" fontId="4" fillId="2" borderId="1" xfId="1" applyFont="1" applyFill="1" applyBorder="1" applyAlignment="1">
      <alignment horizontal="left" vertical="center" indent="2"/>
    </xf>
    <xf numFmtId="0" fontId="4" fillId="2" borderId="1" xfId="1" applyFont="1" applyFill="1" applyBorder="1" applyAlignment="1">
      <alignment horizontal="left" vertical="top" wrapText="1" indent="2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2" borderId="1" xfId="1" applyFont="1" applyFill="1" applyBorder="1" applyAlignment="1">
      <alignment horizontal="center" vertical="top"/>
    </xf>
    <xf numFmtId="0" fontId="1" fillId="2" borderId="0" xfId="1" applyFill="1" applyAlignment="1">
      <alignment horizontal="center"/>
    </xf>
    <xf numFmtId="0" fontId="6" fillId="2" borderId="0" xfId="1" applyFont="1" applyFill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top"/>
    </xf>
    <xf numFmtId="0" fontId="1" fillId="2" borderId="0" xfId="1" applyFill="1" applyAlignment="1">
      <alignment horizontal="left" vertical="top" wrapText="1"/>
    </xf>
    <xf numFmtId="0" fontId="4" fillId="2" borderId="2" xfId="2" applyFont="1" applyFill="1" applyBorder="1" applyAlignment="1">
      <alignment horizontal="center" vertical="top"/>
    </xf>
    <xf numFmtId="0" fontId="4" fillId="2" borderId="3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/>
    </xf>
    <xf numFmtId="49" fontId="3" fillId="2" borderId="0" xfId="2" applyNumberFormat="1" applyFont="1" applyFill="1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alejimai-my.sharepoint.com/personal/regimantas_mikaliunas_kalejimai_lt/Documents/Darbalaukis/ATASKAITOS/ATASKAITOS%20pamenesiui/06%20birzelis/2025/suvestines/Suimt&#371;j&#371;%20ir%20nuteist&#371;j&#371;%20kaitos%20bendra.xlsx" TargetMode="External"/><Relationship Id="rId1" Type="http://schemas.openxmlformats.org/officeDocument/2006/relationships/externalLinkPath" Target="/personal/regimantas_mikaliunas_kalejimai_lt/Documents/Darbalaukis/ATASKAITOS/ATASKAITOS%20pamenesiui/06%20birzelis/2025/suvestines/Suimt&#371;j&#371;%20ir%20nuteist&#371;j&#371;%20kaitos%20bend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DRA"/>
      <sheetName val="Alytus"/>
      <sheetName val="Marijampolė"/>
      <sheetName val="Panevėžys"/>
      <sheetName val="Šiauliai"/>
      <sheetName val="Vilniaus"/>
      <sheetName val="Pravieniškių I"/>
      <sheetName val="Pravieniškių II be lig"/>
      <sheetName val="Pravieniškių II ligoninė"/>
      <sheetName val="PRAVIENIŠKIŲ II"/>
      <sheetName val="Kauno Tech"/>
      <sheetName val="Kauno Mick"/>
      <sheetName val="KAUNO"/>
    </sheetNames>
    <sheetDataSet>
      <sheetData sheetId="0"/>
      <sheetData sheetId="1">
        <row r="134">
          <cell r="H134">
            <v>743</v>
          </cell>
        </row>
      </sheetData>
      <sheetData sheetId="2">
        <row r="134">
          <cell r="H134">
            <v>738</v>
          </cell>
        </row>
      </sheetData>
      <sheetData sheetId="3">
        <row r="71">
          <cell r="H71">
            <v>23</v>
          </cell>
        </row>
        <row r="134">
          <cell r="H134">
            <v>161</v>
          </cell>
        </row>
      </sheetData>
      <sheetData sheetId="4">
        <row r="71">
          <cell r="H71">
            <v>203</v>
          </cell>
        </row>
        <row r="134">
          <cell r="H134">
            <v>204</v>
          </cell>
        </row>
      </sheetData>
      <sheetData sheetId="5">
        <row r="71">
          <cell r="H71">
            <v>67</v>
          </cell>
        </row>
        <row r="134">
          <cell r="H134">
            <v>347</v>
          </cell>
        </row>
      </sheetData>
      <sheetData sheetId="6">
        <row r="134">
          <cell r="H134">
            <v>707</v>
          </cell>
        </row>
      </sheetData>
      <sheetData sheetId="7"/>
      <sheetData sheetId="8"/>
      <sheetData sheetId="9">
        <row r="71">
          <cell r="H71">
            <v>0</v>
          </cell>
        </row>
        <row r="134">
          <cell r="H134">
            <v>884</v>
          </cell>
        </row>
      </sheetData>
      <sheetData sheetId="10"/>
      <sheetData sheetId="11"/>
      <sheetData sheetId="12">
        <row r="71">
          <cell r="H71">
            <v>314</v>
          </cell>
        </row>
        <row r="134">
          <cell r="H134">
            <v>169</v>
          </cell>
        </row>
      </sheetData>
    </sheetDataSet>
  </externalBook>
</externalLink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"/>
  <sheetViews>
    <sheetView tabSelected="1" topLeftCell="A4" zoomScaleNormal="100" workbookViewId="0">
      <selection activeCell="C10" sqref="C10"/>
    </sheetView>
  </sheetViews>
  <sheetFormatPr defaultRowHeight="14.5" x14ac:dyDescent="0.35"/>
  <cols>
    <col min="1" max="1" width="11.54296875" customWidth="1"/>
    <col min="2" max="2" width="54.54296875" customWidth="1"/>
    <col min="3" max="3" width="20.453125" style="19" customWidth="1"/>
  </cols>
  <sheetData>
    <row r="1" spans="1:3" ht="28.5" customHeight="1" x14ac:dyDescent="0.35">
      <c r="A1" s="2"/>
      <c r="B1" s="26" t="s">
        <v>47</v>
      </c>
      <c r="C1" s="21"/>
    </row>
    <row r="2" spans="1:3" ht="20.25" customHeight="1" x14ac:dyDescent="0.35">
      <c r="A2" s="2"/>
      <c r="B2" s="2"/>
      <c r="C2" s="21"/>
    </row>
    <row r="3" spans="1:3" s="8" customFormat="1" ht="33.65" customHeight="1" x14ac:dyDescent="0.35">
      <c r="A3" s="32" t="s">
        <v>5</v>
      </c>
      <c r="B3" s="32"/>
      <c r="C3" s="32"/>
    </row>
    <row r="4" spans="1:3" ht="16.899999999999999" customHeight="1" x14ac:dyDescent="0.35">
      <c r="A4" s="11"/>
      <c r="B4" s="12"/>
      <c r="C4" s="22"/>
    </row>
    <row r="5" spans="1:3" ht="27" customHeight="1" x14ac:dyDescent="0.35">
      <c r="A5" s="29" t="s">
        <v>48</v>
      </c>
      <c r="B5" s="29"/>
      <c r="C5" s="29"/>
    </row>
    <row r="6" spans="1:3" x14ac:dyDescent="0.35">
      <c r="A6" s="6" t="s">
        <v>0</v>
      </c>
      <c r="B6" s="6" t="s">
        <v>2</v>
      </c>
      <c r="C6" s="7" t="s">
        <v>4</v>
      </c>
    </row>
    <row r="7" spans="1:3" ht="17.5" customHeight="1" x14ac:dyDescent="0.35">
      <c r="A7" s="3">
        <v>1</v>
      </c>
      <c r="B7" s="9" t="s">
        <v>46</v>
      </c>
      <c r="C7" s="20">
        <f>[1]Alytus!$H$134+[1]Marijampolė!$H$134+[1]Panevėžys!$H$71+[1]Panevėžys!$H$134+[1]Šiauliai!$H$71+[1]Šiauliai!$H$134+[1]Vilniaus!$H$71+[1]Vilniaus!$H$134+'[1]Pravieniškių I'!$H$134+'[1]PRAVIENIŠKIŲ II'!$H$71+'[1]PRAVIENIŠKIŲ II'!$H$134+[1]KAUNO!$H$71+[1]KAUNO!$H$134</f>
        <v>4560</v>
      </c>
    </row>
    <row r="8" spans="1:3" ht="18.649999999999999" customHeight="1" x14ac:dyDescent="0.35">
      <c r="A8" s="4" t="s">
        <v>1</v>
      </c>
      <c r="B8" s="9" t="s">
        <v>6</v>
      </c>
      <c r="C8" s="20">
        <f>271+890+202+682+843+1069+70+252+90</f>
        <v>4369</v>
      </c>
    </row>
    <row r="9" spans="1:3" ht="18" customHeight="1" x14ac:dyDescent="0.35">
      <c r="A9" s="4" t="s">
        <v>7</v>
      </c>
      <c r="B9" s="10" t="s">
        <v>8</v>
      </c>
      <c r="C9" s="20">
        <f>228+582+58+558+483+125+367+271+46</f>
        <v>2718</v>
      </c>
    </row>
    <row r="10" spans="1:3" ht="18" customHeight="1" x14ac:dyDescent="0.35">
      <c r="A10" s="4" t="s">
        <v>9</v>
      </c>
      <c r="B10" s="10" t="s">
        <v>10</v>
      </c>
      <c r="C10" s="20">
        <f>SUM(C11+C16)</f>
        <v>2529</v>
      </c>
    </row>
    <row r="11" spans="1:3" ht="15.75" customHeight="1" x14ac:dyDescent="0.35">
      <c r="A11" s="4" t="s">
        <v>11</v>
      </c>
      <c r="B11" s="13" t="s">
        <v>12</v>
      </c>
      <c r="C11" s="27">
        <f>SUM(C12:C15)</f>
        <v>198</v>
      </c>
    </row>
    <row r="12" spans="1:3" ht="17.5" customHeight="1" x14ac:dyDescent="0.35">
      <c r="A12" s="4" t="s">
        <v>13</v>
      </c>
      <c r="B12" s="14" t="s">
        <v>28</v>
      </c>
      <c r="C12" s="20">
        <f>0+0+0+0+0+0+0+0</f>
        <v>0</v>
      </c>
    </row>
    <row r="13" spans="1:3" ht="29.5" customHeight="1" x14ac:dyDescent="0.35">
      <c r="A13" s="4" t="s">
        <v>14</v>
      </c>
      <c r="B13" s="15" t="s">
        <v>29</v>
      </c>
      <c r="C13" s="23">
        <f>38+0+13+13+9+89+0+0</f>
        <v>162</v>
      </c>
    </row>
    <row r="14" spans="1:3" ht="15.75" customHeight="1" x14ac:dyDescent="0.35">
      <c r="A14" s="4" t="s">
        <v>15</v>
      </c>
      <c r="B14" s="16" t="s">
        <v>31</v>
      </c>
      <c r="C14" s="23">
        <f>2+0+0+6+1+27+0+0</f>
        <v>36</v>
      </c>
    </row>
    <row r="15" spans="1:3" x14ac:dyDescent="0.35">
      <c r="A15" s="4" t="s">
        <v>16</v>
      </c>
      <c r="B15" s="16" t="s">
        <v>30</v>
      </c>
      <c r="C15" s="20">
        <v>0</v>
      </c>
    </row>
    <row r="16" spans="1:3" x14ac:dyDescent="0.35">
      <c r="A16" s="4" t="s">
        <v>17</v>
      </c>
      <c r="B16" s="13" t="s">
        <v>3</v>
      </c>
      <c r="C16" s="27">
        <f>SUM(C17:C21)</f>
        <v>2331</v>
      </c>
    </row>
    <row r="17" spans="1:3" ht="42" x14ac:dyDescent="0.35">
      <c r="A17" s="4" t="s">
        <v>18</v>
      </c>
      <c r="B17" s="17" t="s">
        <v>27</v>
      </c>
      <c r="C17" s="20">
        <f>24+149+118+19+25+10+48+59</f>
        <v>452</v>
      </c>
    </row>
    <row r="18" spans="1:3" ht="28" x14ac:dyDescent="0.35">
      <c r="A18" s="4" t="s">
        <v>19</v>
      </c>
      <c r="B18" s="17" t="s">
        <v>21</v>
      </c>
      <c r="C18" s="20">
        <f>61+144+247+8+76+28+145+96</f>
        <v>805</v>
      </c>
    </row>
    <row r="19" spans="1:3" ht="28" x14ac:dyDescent="0.35">
      <c r="A19" s="4" t="s">
        <v>20</v>
      </c>
      <c r="B19" s="17" t="s">
        <v>23</v>
      </c>
      <c r="C19" s="20">
        <f>20+127+106+6+80+6+136+282</f>
        <v>763</v>
      </c>
    </row>
    <row r="20" spans="1:3" x14ac:dyDescent="0.35">
      <c r="A20" s="4" t="s">
        <v>22</v>
      </c>
      <c r="B20" s="15" t="s">
        <v>25</v>
      </c>
      <c r="C20" s="20">
        <f>11+138+28+6+29+6+38+46</f>
        <v>302</v>
      </c>
    </row>
    <row r="21" spans="1:3" ht="28" x14ac:dyDescent="0.35">
      <c r="A21" s="4" t="s">
        <v>24</v>
      </c>
      <c r="B21" s="17" t="s">
        <v>26</v>
      </c>
      <c r="C21" s="20">
        <f>0+0+0+0+4+0+0+0+5</f>
        <v>9</v>
      </c>
    </row>
    <row r="22" spans="1:3" x14ac:dyDescent="0.35">
      <c r="A22" s="4" t="s">
        <v>32</v>
      </c>
      <c r="B22" s="13" t="s">
        <v>33</v>
      </c>
      <c r="C22" s="27">
        <f>SUM(C23:C28)</f>
        <v>3622</v>
      </c>
    </row>
    <row r="23" spans="1:3" ht="18.75" customHeight="1" x14ac:dyDescent="0.35">
      <c r="A23" s="4" t="s">
        <v>34</v>
      </c>
      <c r="B23" s="17" t="s">
        <v>39</v>
      </c>
      <c r="C23" s="24">
        <f>17+4+7+2+1+18+13+20</f>
        <v>82</v>
      </c>
    </row>
    <row r="24" spans="1:3" ht="18.75" customHeight="1" x14ac:dyDescent="0.35">
      <c r="A24" s="4" t="s">
        <v>35</v>
      </c>
      <c r="B24" s="17" t="s">
        <v>40</v>
      </c>
      <c r="C24" s="24">
        <f>10+125+131+4+67+8+106+162</f>
        <v>613</v>
      </c>
    </row>
    <row r="25" spans="1:3" ht="18" customHeight="1" x14ac:dyDescent="0.35">
      <c r="A25" s="4" t="s">
        <v>36</v>
      </c>
      <c r="B25" s="17" t="s">
        <v>41</v>
      </c>
      <c r="C25" s="24">
        <f>15+41+122+6+23+23+71+78</f>
        <v>379</v>
      </c>
    </row>
    <row r="26" spans="1:3" ht="19.899999999999999" customHeight="1" x14ac:dyDescent="0.35">
      <c r="A26" s="4" t="s">
        <v>37</v>
      </c>
      <c r="B26" s="15" t="s">
        <v>42</v>
      </c>
      <c r="C26" s="25">
        <f>17+268+294+19+77+182+127+107</f>
        <v>1091</v>
      </c>
    </row>
    <row r="27" spans="1:3" ht="19.5" customHeight="1" x14ac:dyDescent="0.35">
      <c r="A27" s="4" t="s">
        <v>38</v>
      </c>
      <c r="B27" s="17" t="s">
        <v>43</v>
      </c>
      <c r="C27" s="24">
        <f>49+605+216+8+50+58+26+267</f>
        <v>1279</v>
      </c>
    </row>
    <row r="28" spans="1:3" x14ac:dyDescent="0.35">
      <c r="A28" s="4" t="s">
        <v>44</v>
      </c>
      <c r="B28" s="17" t="s">
        <v>45</v>
      </c>
      <c r="C28" s="24">
        <f>67+26+0+0+10+3+24+48</f>
        <v>178</v>
      </c>
    </row>
    <row r="29" spans="1:3" ht="30.65" customHeight="1" x14ac:dyDescent="0.35">
      <c r="A29" s="5"/>
      <c r="B29" s="30"/>
      <c r="C29" s="31"/>
    </row>
    <row r="30" spans="1:3" ht="25.5" customHeight="1" x14ac:dyDescent="0.35">
      <c r="A30" s="28" t="s">
        <v>49</v>
      </c>
      <c r="B30" s="28"/>
      <c r="C30" s="28"/>
    </row>
    <row r="31" spans="1:3" x14ac:dyDescent="0.35">
      <c r="A31" s="1"/>
      <c r="B31" s="1"/>
      <c r="C31" s="18"/>
    </row>
    <row r="32" spans="1:3" x14ac:dyDescent="0.35">
      <c r="A32" s="1"/>
      <c r="B32" s="1"/>
      <c r="C32" s="18"/>
    </row>
    <row r="33" spans="1:3" x14ac:dyDescent="0.35">
      <c r="A33" s="1"/>
      <c r="B33" s="1"/>
      <c r="C33" s="18"/>
    </row>
    <row r="34" spans="1:3" x14ac:dyDescent="0.35">
      <c r="A34" s="1"/>
      <c r="B34" s="1"/>
      <c r="C34" s="18"/>
    </row>
    <row r="35" spans="1:3" x14ac:dyDescent="0.35">
      <c r="A35" s="1"/>
      <c r="B35" s="1"/>
      <c r="C35" s="18"/>
    </row>
    <row r="36" spans="1:3" ht="124.15" customHeight="1" x14ac:dyDescent="0.35"/>
  </sheetData>
  <mergeCells count="4">
    <mergeCell ref="A30:C30"/>
    <mergeCell ref="A5:C5"/>
    <mergeCell ref="B29:C29"/>
    <mergeCell ref="A3:C3"/>
  </mergeCells>
  <printOptions horizontalCentered="1"/>
  <pageMargins left="0.51181102362204722" right="0.51181102362204722" top="0.35433070866141736" bottom="0.35433070866141736" header="0.31496062992125984" footer="0.31496062992125984"/>
  <pageSetup paperSize="9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2024 m. II pusm.</vt:lpstr>
      <vt:lpstr>'2024 m. II pusm.'!Print_Area</vt:lpstr>
      <vt:lpstr>'2024 m. II pusm.'!Print_Titles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Regimantas Mikaliūnas</cp:lastModifiedBy>
  <cp:lastPrinted>2023-07-11T10:46:37Z</cp:lastPrinted>
  <dcterms:created xsi:type="dcterms:W3CDTF">2018-09-28T11:32:15Z</dcterms:created>
  <dcterms:modified xsi:type="dcterms:W3CDTF">2025-08-26T06:26:12Z</dcterms:modified>
</cp:coreProperties>
</file>